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KvVeen\Documents\Naj\Zorg&amp;\VPT (ZK_ZSP_ICare)\achtergrond documenten\"/>
    </mc:Choice>
  </mc:AlternateContent>
  <xr:revisionPtr revIDLastSave="0" documentId="8_{A4310977-7CE7-4956-AC4E-D4E77BDD0E3E}" xr6:coauthVersionLast="47" xr6:coauthVersionMax="47" xr10:uidLastSave="{00000000-0000-0000-0000-000000000000}"/>
  <bookViews>
    <workbookView xWindow="10140" yWindow="240" windowWidth="16920" windowHeight="15315" activeTab="1" xr2:uid="{00000000-000D-0000-FFFF-FFFF00000000}"/>
  </bookViews>
  <sheets>
    <sheet name="Rekenmodule" sheetId="1" r:id="rId1"/>
    <sheet name="Tarieven" sheetId="2" r:id="rId2"/>
  </sheets>
  <definedNames>
    <definedName name="_xlnm.Print_Area" localSheetId="0">Rekenmodule!$A$1:$L$53</definedName>
    <definedName name="VPT">Rekenmodule!$A$6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" l="1"/>
  <c r="H27" i="2"/>
  <c r="H26" i="2"/>
  <c r="J7" i="1" l="1"/>
  <c r="C27" i="2" l="1"/>
  <c r="C26" i="2"/>
  <c r="K22" i="1" l="1"/>
  <c r="K21" i="1"/>
  <c r="K20" i="1"/>
  <c r="K19" i="1"/>
  <c r="A16" i="2"/>
  <c r="A17" i="2"/>
  <c r="A18" i="2"/>
  <c r="A15" i="2"/>
  <c r="K15" i="1" l="1"/>
  <c r="K14" i="1"/>
  <c r="K13" i="1"/>
  <c r="K12" i="1"/>
  <c r="A25" i="2"/>
  <c r="A26" i="2"/>
  <c r="A27" i="2"/>
  <c r="A24" i="2"/>
  <c r="J22" i="1"/>
  <c r="L22" i="1" s="1"/>
  <c r="J21" i="1"/>
  <c r="L21" i="1" s="1"/>
  <c r="J20" i="1"/>
  <c r="L20" i="1" s="1"/>
  <c r="J19" i="1"/>
  <c r="L19" i="1" s="1"/>
  <c r="K16" i="1" l="1"/>
  <c r="L23" i="1"/>
  <c r="J23" i="1"/>
  <c r="J5" i="1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D3" i="2"/>
  <c r="C3" i="2"/>
  <c r="K28" i="1" l="1"/>
  <c r="K30" i="1" s="1"/>
</calcChain>
</file>

<file path=xl/sharedStrings.xml><?xml version="1.0" encoding="utf-8"?>
<sst xmlns="http://schemas.openxmlformats.org/spreadsheetml/2006/main" count="111" uniqueCount="90">
  <si>
    <t>Naam</t>
  </si>
  <si>
    <t>Cliëntnummer</t>
  </si>
  <si>
    <t>Datum</t>
  </si>
  <si>
    <t>V015</t>
  </si>
  <si>
    <t>VPT 1vv excl.bh incl.db</t>
  </si>
  <si>
    <t>V025</t>
  </si>
  <si>
    <t>VPT 2vv excl.bh incl.db</t>
  </si>
  <si>
    <t>V031</t>
  </si>
  <si>
    <t>VPT 3vv excl.bh incl.db</t>
  </si>
  <si>
    <t>V041</t>
  </si>
  <si>
    <t>VPT 4vv excl.bh incl.db</t>
  </si>
  <si>
    <t>V051</t>
  </si>
  <si>
    <t>VPT 5vv excl.bh incl.db</t>
  </si>
  <si>
    <t>V061</t>
  </si>
  <si>
    <t>VPT 6vv excl.bh incl.db</t>
  </si>
  <si>
    <t>V071</t>
  </si>
  <si>
    <t>VPT 7vv excl.bh incl.db</t>
  </si>
  <si>
    <t>V081</t>
  </si>
  <si>
    <t>VPT 8vv excl.bh incl.db</t>
  </si>
  <si>
    <t>V095</t>
  </si>
  <si>
    <t>VPT 9bvv excl.bh incl.db</t>
  </si>
  <si>
    <t>V101</t>
  </si>
  <si>
    <t>VPT 10vv excl.bh incl.db</t>
  </si>
  <si>
    <t>Code</t>
  </si>
  <si>
    <t>Omschrijving</t>
  </si>
  <si>
    <t>Weekbudget</t>
  </si>
  <si>
    <t>Tarief per</t>
  </si>
  <si>
    <t>dag</t>
  </si>
  <si>
    <t>week</t>
  </si>
  <si>
    <t>maand</t>
  </si>
  <si>
    <t>Voeding</t>
  </si>
  <si>
    <t>Richtlijn per week</t>
  </si>
  <si>
    <t>Dagbesteding</t>
  </si>
  <si>
    <t>Bedrag per week</t>
  </si>
  <si>
    <t>Niveau</t>
  </si>
  <si>
    <t>Tarief</t>
  </si>
  <si>
    <t>Mantelzorg</t>
  </si>
  <si>
    <t>Zorginzet</t>
  </si>
  <si>
    <t>Huishoudelijke hulp</t>
  </si>
  <si>
    <t>Verzorging</t>
  </si>
  <si>
    <t>Verpleging</t>
  </si>
  <si>
    <t>Perstatie</t>
  </si>
  <si>
    <t>Aantal uren per dag</t>
  </si>
  <si>
    <t>Aantal dagen per week</t>
  </si>
  <si>
    <t>Bedrag</t>
  </si>
  <si>
    <t>Inzet thuistechnologie</t>
  </si>
  <si>
    <t>Beeldzorg</t>
  </si>
  <si>
    <t>Medido</t>
  </si>
  <si>
    <t>*</t>
  </si>
  <si>
    <t>Kosten per week</t>
  </si>
  <si>
    <t>Totaal</t>
  </si>
  <si>
    <t>Totaal uren per week</t>
  </si>
  <si>
    <t>Technologie</t>
  </si>
  <si>
    <t>Overige kosten</t>
  </si>
  <si>
    <t>Toelichting</t>
  </si>
  <si>
    <t>Totaal kosten</t>
  </si>
  <si>
    <t>Restant weekbedrag</t>
  </si>
  <si>
    <t>Vervoer dagbesteding</t>
  </si>
  <si>
    <t>Pietersen</t>
  </si>
  <si>
    <t>Invulinstructie:</t>
  </si>
  <si>
    <t>Selecteer 1 VPT door het juiste keuzerondje aan te klikken. Er kan maar 1 VPT worden geselecteerd.</t>
  </si>
  <si>
    <t>Alleen de grijze cellen kunnen worden ingevuld.</t>
  </si>
  <si>
    <t>Vul het weekbudget in voor voeding, dagbesteding &amp; vervoer dagbesteding.</t>
  </si>
  <si>
    <t>Vul de zorginzet in met een korte omschrijving van de inzet</t>
  </si>
  <si>
    <t>Eventueel kunnen overige kosten worden toegevoegd. Vul dan ook de omschrijving in.</t>
  </si>
  <si>
    <t>Vul de naam, het cliëntnummer bij Inovum, en de geboortedatum in.</t>
  </si>
  <si>
    <t>Vink aan welke thuiszorgtechnologie wordt ingezet. Beeldzorg en Medido zijn vooraf ingevuld. Er kunnen meerdere technologiën worden aangevinkt.</t>
  </si>
  <si>
    <t>Het restant weekbedrag is groen bij een overschot, en rood bij een tekort.</t>
  </si>
  <si>
    <t>NB</t>
  </si>
  <si>
    <t>In dit model is gewerkt met de tarieven zoals Inovum ze ontvangt</t>
  </si>
  <si>
    <t>Dat is geen kostprijs</t>
  </si>
  <si>
    <t>Uurtarief</t>
  </si>
  <si>
    <t>cfrm CAO 2023</t>
  </si>
  <si>
    <t>Helpende</t>
  </si>
  <si>
    <t>Helpende Plus</t>
  </si>
  <si>
    <t>VIG extramuraal</t>
  </si>
  <si>
    <t>Verpleegkundige</t>
  </si>
  <si>
    <t>Wijkverpleegkundige</t>
  </si>
  <si>
    <t>HH</t>
  </si>
  <si>
    <t>NZA tarief 2023</t>
  </si>
  <si>
    <t>NB Februari 2023:</t>
  </si>
  <si>
    <t>FWG</t>
  </si>
  <si>
    <t>HHZ</t>
  </si>
  <si>
    <t>20-25</t>
  </si>
  <si>
    <t>Vullen met gemiddeld tarief kostprijs en NZA tarief:</t>
  </si>
  <si>
    <t>30-40</t>
  </si>
  <si>
    <t>45-50</t>
  </si>
  <si>
    <t>Dat is geen kostprijs-voorstel voor gebruik gemiddeld tarief</t>
  </si>
  <si>
    <t>ZZP</t>
  </si>
  <si>
    <t>In dit model is gewerkt met de tarieven zoals de betreffende organisatie ze ontvangt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</si>
</sst>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[$€-413]\ * #,##0.00_ ;_ [$€-413]\ * \-#,##0.00_ ;_ [$€-413]\ * &quot;-&quot;??_ ;_ @_ "/>
    <numFmt numFmtId="165" formatCode="&quot;€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Protection="1"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2" xfId="0" applyBorder="1"/>
    <xf numFmtId="164" fontId="0" fillId="0" borderId="2" xfId="1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2" borderId="1" xfId="0" applyFill="1" applyBorder="1"/>
    <xf numFmtId="43" fontId="0" fillId="2" borderId="1" xfId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0" xfId="0" applyFill="1"/>
    <xf numFmtId="43" fontId="0" fillId="4" borderId="0" xfId="1" applyFont="1" applyFill="1"/>
    <xf numFmtId="44" fontId="0" fillId="4" borderId="0" xfId="0" applyNumberFormat="1" applyFill="1"/>
    <xf numFmtId="43" fontId="0" fillId="0" borderId="0" xfId="0" applyNumberFormat="1"/>
    <xf numFmtId="165" fontId="2" fillId="0" borderId="0" xfId="0" applyNumberFormat="1" applyFont="1"/>
    <xf numFmtId="164" fontId="0" fillId="0" borderId="1" xfId="1" applyNumberFormat="1" applyFont="1" applyBorder="1" applyAlignment="1">
      <alignment horizontal="right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1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1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</cellXfs>
  <cellStyles count="2">
    <cellStyle name="Komma" xfId="1" builtinId="3"/>
    <cellStyle name="Standaard" xfId="0" builtinId="0"/>
  </cellStyles>
  <dxfs count="2"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CheckBox" fmlaLink="$A$12" lockText="1" noThreeD="1"/>
</file>

<file path=xl/ctrlProps/ctrlProp13.xml><?xml version="1.0" encoding="utf-8"?>
<formControlPr xmlns="http://schemas.microsoft.com/office/spreadsheetml/2009/9/main" objectType="CheckBox" fmlaLink="$A$13" lockText="1" noThreeD="1"/>
</file>

<file path=xl/ctrlProps/ctrlProp14.xml><?xml version="1.0" encoding="utf-8"?>
<formControlPr xmlns="http://schemas.microsoft.com/office/spreadsheetml/2009/9/main" objectType="CheckBox" fmlaLink="$A$14" lockText="1" noThreeD="1"/>
</file>

<file path=xl/ctrlProps/ctrlProp15.xml><?xml version="1.0" encoding="utf-8"?>
<formControlPr xmlns="http://schemas.microsoft.com/office/spreadsheetml/2009/9/main" objectType="CheckBox" fmlaLink="$A$15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9525</xdr:colOff>
          <xdr:row>15</xdr:row>
          <xdr:rowOff>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9525</xdr:rowOff>
        </xdr:from>
        <xdr:to>
          <xdr:col>2</xdr:col>
          <xdr:colOff>276225</xdr:colOff>
          <xdr:row>5</xdr:row>
          <xdr:rowOff>171450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9525</xdr:rowOff>
        </xdr:from>
        <xdr:to>
          <xdr:col>2</xdr:col>
          <xdr:colOff>257175</xdr:colOff>
          <xdr:row>7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9525</xdr:rowOff>
        </xdr:from>
        <xdr:to>
          <xdr:col>2</xdr:col>
          <xdr:colOff>276225</xdr:colOff>
          <xdr:row>7</xdr:row>
          <xdr:rowOff>171450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</xdr:row>
          <xdr:rowOff>9525</xdr:rowOff>
        </xdr:from>
        <xdr:to>
          <xdr:col>2</xdr:col>
          <xdr:colOff>276225</xdr:colOff>
          <xdr:row>8</xdr:row>
          <xdr:rowOff>171450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9525</xdr:rowOff>
        </xdr:from>
        <xdr:to>
          <xdr:col>2</xdr:col>
          <xdr:colOff>276225</xdr:colOff>
          <xdr:row>9</xdr:row>
          <xdr:rowOff>171450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9525</xdr:rowOff>
        </xdr:from>
        <xdr:to>
          <xdr:col>2</xdr:col>
          <xdr:colOff>276225</xdr:colOff>
          <xdr:row>10</xdr:row>
          <xdr:rowOff>171450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9525</xdr:rowOff>
        </xdr:from>
        <xdr:to>
          <xdr:col>2</xdr:col>
          <xdr:colOff>276225</xdr:colOff>
          <xdr:row>11</xdr:row>
          <xdr:rowOff>171450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9525</xdr:rowOff>
        </xdr:from>
        <xdr:to>
          <xdr:col>2</xdr:col>
          <xdr:colOff>276225</xdr:colOff>
          <xdr:row>12</xdr:row>
          <xdr:rowOff>171450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9525</xdr:rowOff>
        </xdr:from>
        <xdr:to>
          <xdr:col>2</xdr:col>
          <xdr:colOff>276225</xdr:colOff>
          <xdr:row>13</xdr:row>
          <xdr:rowOff>171450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9525</xdr:rowOff>
        </xdr:from>
        <xdr:to>
          <xdr:col>2</xdr:col>
          <xdr:colOff>276225</xdr:colOff>
          <xdr:row>14</xdr:row>
          <xdr:rowOff>171450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</xdr:row>
          <xdr:rowOff>171450</xdr:rowOff>
        </xdr:from>
        <xdr:to>
          <xdr:col>6</xdr:col>
          <xdr:colOff>371475</xdr:colOff>
          <xdr:row>12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</xdr:row>
          <xdr:rowOff>171450</xdr:rowOff>
        </xdr:from>
        <xdr:to>
          <xdr:col>6</xdr:col>
          <xdr:colOff>361950</xdr:colOff>
          <xdr:row>13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171450</xdr:rowOff>
        </xdr:from>
        <xdr:to>
          <xdr:col>6</xdr:col>
          <xdr:colOff>361950</xdr:colOff>
          <xdr:row>14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13</xdr:row>
          <xdr:rowOff>171450</xdr:rowOff>
        </xdr:from>
        <xdr:to>
          <xdr:col>6</xdr:col>
          <xdr:colOff>361950</xdr:colOff>
          <xdr:row>15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V41"/>
  <sheetViews>
    <sheetView topLeftCell="B1" zoomScale="70" zoomScaleNormal="70" workbookViewId="0">
      <selection activeCell="K19" sqref="K19"/>
    </sheetView>
  </sheetViews>
  <sheetFormatPr defaultRowHeight="15" x14ac:dyDescent="0.25"/>
  <cols>
    <col min="1" max="1" width="9.42578125" hidden="1" customWidth="1"/>
    <col min="2" max="2" width="4.42578125" customWidth="1"/>
    <col min="3" max="3" width="7.42578125" customWidth="1"/>
    <col min="4" max="4" width="12.42578125" customWidth="1"/>
    <col min="5" max="5" width="9.5703125" customWidth="1"/>
    <col min="6" max="6" width="3.85546875" customWidth="1"/>
    <col min="7" max="7" width="6.28515625" customWidth="1"/>
    <col min="8" max="8" width="11.5703125" customWidth="1"/>
    <col min="9" max="9" width="12.5703125" bestFit="1" customWidth="1"/>
    <col min="10" max="10" width="11.28515625" customWidth="1"/>
    <col min="11" max="11" width="8.7109375" customWidth="1"/>
    <col min="12" max="12" width="15.140625" customWidth="1"/>
    <col min="15" max="15" width="20.85546875" customWidth="1"/>
  </cols>
  <sheetData>
    <row r="1" spans="1:12" x14ac:dyDescent="0.25">
      <c r="B1" s="22" t="s">
        <v>0</v>
      </c>
      <c r="C1" s="22"/>
      <c r="D1" s="22"/>
      <c r="E1" s="27" t="s">
        <v>58</v>
      </c>
      <c r="F1" s="27"/>
      <c r="G1" s="27"/>
      <c r="H1" s="27"/>
    </row>
    <row r="2" spans="1:12" x14ac:dyDescent="0.25">
      <c r="B2" s="22" t="s">
        <v>1</v>
      </c>
      <c r="C2" s="22"/>
      <c r="D2" s="22"/>
      <c r="E2" s="27">
        <v>123456</v>
      </c>
      <c r="F2" s="27"/>
      <c r="G2" s="27"/>
      <c r="H2" s="27"/>
    </row>
    <row r="3" spans="1:12" x14ac:dyDescent="0.25">
      <c r="B3" s="22" t="s">
        <v>2</v>
      </c>
      <c r="C3" s="22"/>
      <c r="D3" s="22"/>
      <c r="E3" s="28">
        <v>44844</v>
      </c>
      <c r="F3" s="28"/>
      <c r="G3" s="28"/>
      <c r="H3" s="28"/>
    </row>
    <row r="5" spans="1:12" x14ac:dyDescent="0.25">
      <c r="C5" s="8" t="s">
        <v>23</v>
      </c>
      <c r="D5" s="26" t="s">
        <v>24</v>
      </c>
      <c r="E5" s="26"/>
      <c r="G5" s="22" t="s">
        <v>25</v>
      </c>
      <c r="H5" s="22"/>
      <c r="I5" s="22"/>
      <c r="J5" s="5">
        <f>VLOOKUP(VPT,Tarieven!A3:D12,3,0)</f>
        <v>2899.8199999999997</v>
      </c>
    </row>
    <row r="6" spans="1:12" x14ac:dyDescent="0.25">
      <c r="A6" s="6">
        <v>8</v>
      </c>
      <c r="B6" s="13"/>
      <c r="C6" s="2" t="s">
        <v>3</v>
      </c>
      <c r="D6" s="22" t="s">
        <v>4</v>
      </c>
      <c r="E6" s="22"/>
    </row>
    <row r="7" spans="1:12" x14ac:dyDescent="0.25">
      <c r="B7" s="13"/>
      <c r="C7" s="2" t="s">
        <v>5</v>
      </c>
      <c r="D7" s="22" t="s">
        <v>6</v>
      </c>
      <c r="E7" s="22"/>
      <c r="G7" s="22" t="s">
        <v>30</v>
      </c>
      <c r="H7" s="22"/>
      <c r="I7" s="22"/>
      <c r="J7" s="15">
        <f>7*12</f>
        <v>84</v>
      </c>
      <c r="K7" t="s">
        <v>31</v>
      </c>
    </row>
    <row r="8" spans="1:12" x14ac:dyDescent="0.25">
      <c r="B8" s="13"/>
      <c r="C8" s="2" t="s">
        <v>7</v>
      </c>
      <c r="D8" s="22" t="s">
        <v>8</v>
      </c>
      <c r="E8" s="22"/>
      <c r="G8" s="22" t="s">
        <v>32</v>
      </c>
      <c r="H8" s="22"/>
      <c r="I8" s="22"/>
      <c r="J8" s="15">
        <v>0</v>
      </c>
      <c r="K8" t="s">
        <v>33</v>
      </c>
    </row>
    <row r="9" spans="1:12" x14ac:dyDescent="0.25">
      <c r="B9" s="13"/>
      <c r="C9" s="2" t="s">
        <v>9</v>
      </c>
      <c r="D9" s="22" t="s">
        <v>10</v>
      </c>
      <c r="E9" s="22"/>
      <c r="G9" s="22" t="s">
        <v>57</v>
      </c>
      <c r="H9" s="22"/>
      <c r="I9" s="22"/>
      <c r="J9" s="15">
        <v>0</v>
      </c>
      <c r="K9" t="s">
        <v>33</v>
      </c>
    </row>
    <row r="10" spans="1:12" x14ac:dyDescent="0.25">
      <c r="B10" s="13"/>
      <c r="C10" s="2" t="s">
        <v>11</v>
      </c>
      <c r="D10" s="22" t="s">
        <v>12</v>
      </c>
      <c r="E10" s="22"/>
    </row>
    <row r="11" spans="1:12" x14ac:dyDescent="0.25">
      <c r="B11" s="13"/>
      <c r="C11" s="2" t="s">
        <v>13</v>
      </c>
      <c r="D11" s="22" t="s">
        <v>14</v>
      </c>
      <c r="E11" s="22"/>
      <c r="G11" s="24" t="s">
        <v>45</v>
      </c>
      <c r="H11" s="24"/>
      <c r="I11" s="24"/>
      <c r="J11" s="12" t="s">
        <v>35</v>
      </c>
      <c r="K11" s="24" t="s">
        <v>49</v>
      </c>
      <c r="L11" s="24"/>
    </row>
    <row r="12" spans="1:12" x14ac:dyDescent="0.25">
      <c r="A12" s="6" t="b">
        <v>0</v>
      </c>
      <c r="B12" s="13"/>
      <c r="C12" s="2" t="s">
        <v>15</v>
      </c>
      <c r="D12" s="22" t="s">
        <v>16</v>
      </c>
      <c r="E12" s="22"/>
      <c r="G12" s="13"/>
      <c r="H12" s="25" t="s">
        <v>46</v>
      </c>
      <c r="I12" s="25"/>
      <c r="J12" s="25"/>
      <c r="K12" s="21">
        <f>IF(A12=TRUE,Tarieven!C24,0)</f>
        <v>0</v>
      </c>
      <c r="L12" s="21"/>
    </row>
    <row r="13" spans="1:12" x14ac:dyDescent="0.25">
      <c r="A13" s="6" t="b">
        <v>0</v>
      </c>
      <c r="B13" s="13"/>
      <c r="C13" s="2" t="s">
        <v>17</v>
      </c>
      <c r="D13" s="22" t="s">
        <v>18</v>
      </c>
      <c r="E13" s="22"/>
      <c r="G13" s="13"/>
      <c r="H13" s="25" t="s">
        <v>47</v>
      </c>
      <c r="I13" s="25"/>
      <c r="J13" s="25"/>
      <c r="K13" s="21">
        <f>IF(A13=TRUE,Tarieven!C25,0)</f>
        <v>0</v>
      </c>
      <c r="L13" s="21"/>
    </row>
    <row r="14" spans="1:12" x14ac:dyDescent="0.25">
      <c r="A14" s="6" t="b">
        <v>0</v>
      </c>
      <c r="B14" s="13"/>
      <c r="C14" s="2" t="s">
        <v>19</v>
      </c>
      <c r="D14" s="22" t="s">
        <v>20</v>
      </c>
      <c r="E14" s="22"/>
      <c r="G14" s="13"/>
      <c r="H14" s="23" t="s">
        <v>48</v>
      </c>
      <c r="I14" s="23"/>
      <c r="J14" s="15">
        <v>0</v>
      </c>
      <c r="K14" s="21">
        <f>IF(A14=TRUE,Tarieven!C26,0)</f>
        <v>0</v>
      </c>
      <c r="L14" s="21"/>
    </row>
    <row r="15" spans="1:12" x14ac:dyDescent="0.25">
      <c r="A15" s="6" t="b">
        <v>0</v>
      </c>
      <c r="B15" s="13"/>
      <c r="C15" s="2" t="s">
        <v>21</v>
      </c>
      <c r="D15" s="22" t="s">
        <v>22</v>
      </c>
      <c r="E15" s="22"/>
      <c r="G15" s="13"/>
      <c r="H15" s="23" t="s">
        <v>48</v>
      </c>
      <c r="I15" s="23"/>
      <c r="J15" s="15">
        <v>0</v>
      </c>
      <c r="K15" s="21">
        <f>IF(A15=TRUE,Tarieven!C27,0)</f>
        <v>0</v>
      </c>
      <c r="L15" s="21"/>
    </row>
    <row r="16" spans="1:12" x14ac:dyDescent="0.25">
      <c r="C16" s="9"/>
      <c r="G16" s="25" t="s">
        <v>50</v>
      </c>
      <c r="H16" s="25"/>
      <c r="I16" s="25"/>
      <c r="J16" s="25"/>
      <c r="K16" s="21">
        <f>SUM(K12:L15)</f>
        <v>0</v>
      </c>
      <c r="L16" s="21"/>
    </row>
    <row r="17" spans="2:22" x14ac:dyDescent="0.25">
      <c r="B17" s="10"/>
      <c r="C17" s="10"/>
      <c r="D17" s="10"/>
      <c r="E17" s="10"/>
      <c r="F17" s="10"/>
      <c r="G17" s="10"/>
      <c r="H17" s="10"/>
      <c r="I17" s="10"/>
      <c r="J17" s="11"/>
      <c r="K17" s="11"/>
      <c r="L17" s="10"/>
    </row>
    <row r="18" spans="2:22" ht="30" customHeight="1" x14ac:dyDescent="0.25">
      <c r="B18" s="26" t="s">
        <v>37</v>
      </c>
      <c r="C18" s="26"/>
      <c r="D18" s="26"/>
      <c r="E18" s="24" t="s">
        <v>41</v>
      </c>
      <c r="F18" s="24"/>
      <c r="G18" s="24"/>
      <c r="H18" s="7" t="s">
        <v>42</v>
      </c>
      <c r="I18" s="7" t="s">
        <v>43</v>
      </c>
      <c r="J18" s="7" t="s">
        <v>51</v>
      </c>
      <c r="K18" s="8" t="s">
        <v>35</v>
      </c>
      <c r="L18" s="8" t="s">
        <v>44</v>
      </c>
      <c r="O18" t="s">
        <v>68</v>
      </c>
    </row>
    <row r="19" spans="2:22" x14ac:dyDescent="0.25">
      <c r="B19" s="22" t="s">
        <v>38</v>
      </c>
      <c r="C19" s="22"/>
      <c r="D19" s="22"/>
      <c r="E19" s="23"/>
      <c r="F19" s="23"/>
      <c r="G19" s="23"/>
      <c r="H19" s="14">
        <v>2</v>
      </c>
      <c r="I19" s="14">
        <v>2</v>
      </c>
      <c r="J19" s="3">
        <f>+H19*I19</f>
        <v>4</v>
      </c>
      <c r="K19" s="4">
        <f>+Tarieven!C15</f>
        <v>35.799999999999997</v>
      </c>
      <c r="L19" s="5">
        <f>+J19*K19</f>
        <v>143.19999999999999</v>
      </c>
      <c r="O19" t="s">
        <v>69</v>
      </c>
    </row>
    <row r="20" spans="2:22" x14ac:dyDescent="0.25">
      <c r="B20" s="22" t="s">
        <v>39</v>
      </c>
      <c r="C20" s="22"/>
      <c r="D20" s="22"/>
      <c r="E20" s="23"/>
      <c r="F20" s="23"/>
      <c r="G20" s="23"/>
      <c r="H20" s="14">
        <v>3</v>
      </c>
      <c r="I20" s="14">
        <v>4</v>
      </c>
      <c r="J20" s="3">
        <f t="shared" ref="J20:J22" si="0">+H20*I20</f>
        <v>12</v>
      </c>
      <c r="K20" s="4">
        <f>+Tarieven!C16</f>
        <v>62.98</v>
      </c>
      <c r="L20" s="5">
        <f t="shared" ref="L20:L22" si="1">+J20*K20</f>
        <v>755.76</v>
      </c>
      <c r="O20" t="s">
        <v>70</v>
      </c>
    </row>
    <row r="21" spans="2:22" x14ac:dyDescent="0.25">
      <c r="B21" s="22" t="s">
        <v>40</v>
      </c>
      <c r="C21" s="22"/>
      <c r="D21" s="22"/>
      <c r="E21" s="23"/>
      <c r="F21" s="23"/>
      <c r="G21" s="23"/>
      <c r="H21" s="14">
        <v>0.5</v>
      </c>
      <c r="I21" s="14">
        <v>1</v>
      </c>
      <c r="J21" s="3">
        <f t="shared" si="0"/>
        <v>0.5</v>
      </c>
      <c r="K21" s="4">
        <f>+Tarieven!C17</f>
        <v>81.91</v>
      </c>
      <c r="L21" s="5">
        <f t="shared" si="1"/>
        <v>40.954999999999998</v>
      </c>
    </row>
    <row r="22" spans="2:22" x14ac:dyDescent="0.25">
      <c r="B22" s="22" t="s">
        <v>36</v>
      </c>
      <c r="C22" s="22"/>
      <c r="D22" s="22"/>
      <c r="E22" s="23"/>
      <c r="F22" s="23"/>
      <c r="G22" s="23"/>
      <c r="H22" s="14"/>
      <c r="I22" s="14"/>
      <c r="J22" s="3">
        <f t="shared" si="0"/>
        <v>0</v>
      </c>
      <c r="K22" s="4">
        <f>+Tarieven!C18</f>
        <v>0</v>
      </c>
      <c r="L22" s="5">
        <f t="shared" si="1"/>
        <v>0</v>
      </c>
      <c r="P22" t="s">
        <v>71</v>
      </c>
      <c r="Q22" t="s">
        <v>72</v>
      </c>
      <c r="T22" t="s">
        <v>79</v>
      </c>
    </row>
    <row r="23" spans="2:22" x14ac:dyDescent="0.25">
      <c r="B23" s="22" t="s">
        <v>50</v>
      </c>
      <c r="C23" s="22"/>
      <c r="D23" s="22"/>
      <c r="E23" s="22"/>
      <c r="F23" s="22"/>
      <c r="G23" s="22"/>
      <c r="H23" s="22"/>
      <c r="I23" s="22"/>
      <c r="J23" s="3">
        <f>SUM(J19:J22)</f>
        <v>16.5</v>
      </c>
      <c r="K23" s="3"/>
      <c r="L23" s="5">
        <f>SUM(L19:L22)</f>
        <v>939.91500000000008</v>
      </c>
      <c r="O23" t="s">
        <v>73</v>
      </c>
      <c r="P23">
        <v>29.37</v>
      </c>
    </row>
    <row r="24" spans="2:22" x14ac:dyDescent="0.25">
      <c r="O24" t="s">
        <v>74</v>
      </c>
      <c r="P24">
        <v>31.73</v>
      </c>
      <c r="T24" t="s">
        <v>78</v>
      </c>
      <c r="V24" s="1">
        <v>35.799999999999997</v>
      </c>
    </row>
    <row r="25" spans="2:22" x14ac:dyDescent="0.25">
      <c r="B25" s="25" t="s">
        <v>53</v>
      </c>
      <c r="C25" s="25"/>
      <c r="D25" s="25"/>
      <c r="E25" s="25"/>
      <c r="F25" s="25"/>
      <c r="G25" s="25"/>
      <c r="H25" s="25"/>
      <c r="I25" s="25"/>
      <c r="J25" s="25"/>
      <c r="K25" s="29">
        <v>0</v>
      </c>
      <c r="L25" s="29"/>
      <c r="O25" t="s">
        <v>75</v>
      </c>
      <c r="P25">
        <v>37.31</v>
      </c>
      <c r="T25" t="s">
        <v>39</v>
      </c>
      <c r="V25" s="1">
        <v>62.98</v>
      </c>
    </row>
    <row r="26" spans="2:22" x14ac:dyDescent="0.25">
      <c r="B26" s="25" t="s">
        <v>54</v>
      </c>
      <c r="C26" s="25"/>
      <c r="D26" s="25"/>
      <c r="E26" s="27"/>
      <c r="F26" s="27"/>
      <c r="G26" s="27"/>
      <c r="H26" s="27"/>
      <c r="I26" s="27"/>
      <c r="J26" s="27"/>
      <c r="K26" s="27"/>
      <c r="L26" s="27"/>
      <c r="O26" t="s">
        <v>76</v>
      </c>
      <c r="P26">
        <v>41.63</v>
      </c>
      <c r="T26" t="s">
        <v>40</v>
      </c>
      <c r="V26" s="1">
        <v>81.91</v>
      </c>
    </row>
    <row r="27" spans="2:22" x14ac:dyDescent="0.25">
      <c r="O27" t="s">
        <v>77</v>
      </c>
      <c r="P27">
        <v>47.38</v>
      </c>
    </row>
    <row r="28" spans="2:22" x14ac:dyDescent="0.25">
      <c r="B28" s="25" t="s">
        <v>55</v>
      </c>
      <c r="C28" s="25"/>
      <c r="D28" s="25"/>
      <c r="E28" s="25"/>
      <c r="F28" s="25"/>
      <c r="G28" s="25"/>
      <c r="H28" s="25"/>
      <c r="I28" s="25"/>
      <c r="J28" s="25"/>
      <c r="K28" s="30">
        <f>+J7+J8+J9+K16+L23+K25</f>
        <v>1023.9150000000001</v>
      </c>
      <c r="L28" s="30"/>
    </row>
    <row r="30" spans="2:22" x14ac:dyDescent="0.25">
      <c r="B30" s="25" t="s">
        <v>56</v>
      </c>
      <c r="C30" s="25"/>
      <c r="D30" s="25"/>
      <c r="E30" s="25"/>
      <c r="F30" s="25"/>
      <c r="G30" s="25"/>
      <c r="H30" s="25"/>
      <c r="I30" s="25"/>
      <c r="J30" s="25"/>
      <c r="K30" s="30">
        <f>+J5-K28</f>
        <v>1875.9049999999997</v>
      </c>
      <c r="L30" s="30"/>
    </row>
    <row r="32" spans="2:22" x14ac:dyDescent="0.25">
      <c r="B32" s="34" t="s">
        <v>59</v>
      </c>
      <c r="C32" s="35"/>
      <c r="D32" s="35"/>
      <c r="E32" s="35"/>
      <c r="F32" s="35"/>
      <c r="G32" s="35"/>
      <c r="H32" s="35"/>
      <c r="I32" s="35"/>
      <c r="J32" s="35"/>
      <c r="K32" s="35"/>
      <c r="L32" s="36"/>
    </row>
    <row r="33" spans="2:12" x14ac:dyDescent="0.25">
      <c r="B33" s="31" t="s">
        <v>61</v>
      </c>
      <c r="C33" s="32"/>
      <c r="D33" s="32"/>
      <c r="E33" s="32"/>
      <c r="F33" s="32"/>
      <c r="G33" s="32"/>
      <c r="H33" s="32"/>
      <c r="I33" s="32"/>
      <c r="J33" s="32"/>
      <c r="K33" s="32"/>
      <c r="L33" s="33"/>
    </row>
    <row r="34" spans="2:12" x14ac:dyDescent="0.25">
      <c r="B34" s="31" t="s">
        <v>65</v>
      </c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2:12" x14ac:dyDescent="0.25">
      <c r="B35" s="31" t="s">
        <v>60</v>
      </c>
      <c r="C35" s="32"/>
      <c r="D35" s="32"/>
      <c r="E35" s="32"/>
      <c r="F35" s="32"/>
      <c r="G35" s="32"/>
      <c r="H35" s="32"/>
      <c r="I35" s="32"/>
      <c r="J35" s="32"/>
      <c r="K35" s="32"/>
      <c r="L35" s="33"/>
    </row>
    <row r="36" spans="2:12" x14ac:dyDescent="0.25">
      <c r="B36" s="31" t="s">
        <v>62</v>
      </c>
      <c r="C36" s="32"/>
      <c r="D36" s="32"/>
      <c r="E36" s="32"/>
      <c r="F36" s="32"/>
      <c r="G36" s="32"/>
      <c r="H36" s="32"/>
      <c r="I36" s="32"/>
      <c r="J36" s="32"/>
      <c r="K36" s="32"/>
      <c r="L36" s="33"/>
    </row>
    <row r="37" spans="2:12" ht="15" customHeight="1" x14ac:dyDescent="0.25">
      <c r="B37" s="40" t="s">
        <v>66</v>
      </c>
      <c r="C37" s="41"/>
      <c r="D37" s="41"/>
      <c r="E37" s="41"/>
      <c r="F37" s="41"/>
      <c r="G37" s="41"/>
      <c r="H37" s="41"/>
      <c r="I37" s="41"/>
      <c r="J37" s="41"/>
      <c r="K37" s="41"/>
      <c r="L37" s="42"/>
    </row>
    <row r="38" spans="2:12" x14ac:dyDescent="0.25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2"/>
    </row>
    <row r="39" spans="2:12" x14ac:dyDescent="0.25">
      <c r="B39" s="31" t="s">
        <v>63</v>
      </c>
      <c r="C39" s="32"/>
      <c r="D39" s="32"/>
      <c r="E39" s="32"/>
      <c r="F39" s="32"/>
      <c r="G39" s="32"/>
      <c r="H39" s="32"/>
      <c r="I39" s="32"/>
      <c r="J39" s="32"/>
      <c r="K39" s="32"/>
      <c r="L39" s="33"/>
    </row>
    <row r="40" spans="2:12" x14ac:dyDescent="0.25">
      <c r="B40" s="31" t="s">
        <v>64</v>
      </c>
      <c r="C40" s="32"/>
      <c r="D40" s="32"/>
      <c r="E40" s="32"/>
      <c r="F40" s="32"/>
      <c r="G40" s="32"/>
      <c r="H40" s="32"/>
      <c r="I40" s="32"/>
      <c r="J40" s="32"/>
      <c r="K40" s="32"/>
      <c r="L40" s="33"/>
    </row>
    <row r="41" spans="2:12" x14ac:dyDescent="0.25">
      <c r="B41" s="37" t="s">
        <v>67</v>
      </c>
      <c r="C41" s="38"/>
      <c r="D41" s="38"/>
      <c r="E41" s="38"/>
      <c r="F41" s="38"/>
      <c r="G41" s="38"/>
      <c r="H41" s="38"/>
      <c r="I41" s="38"/>
      <c r="J41" s="38"/>
      <c r="K41" s="38"/>
      <c r="L41" s="39"/>
    </row>
  </sheetData>
  <sheetProtection selectLockedCells="1"/>
  <mergeCells count="61">
    <mergeCell ref="B39:L39"/>
    <mergeCell ref="B40:L40"/>
    <mergeCell ref="B32:L32"/>
    <mergeCell ref="B41:L41"/>
    <mergeCell ref="B33:L33"/>
    <mergeCell ref="B34:L34"/>
    <mergeCell ref="B35:L35"/>
    <mergeCell ref="B36:L36"/>
    <mergeCell ref="B37:L38"/>
    <mergeCell ref="K25:L25"/>
    <mergeCell ref="K30:L30"/>
    <mergeCell ref="B25:J25"/>
    <mergeCell ref="B26:D26"/>
    <mergeCell ref="E26:L26"/>
    <mergeCell ref="B28:J28"/>
    <mergeCell ref="B30:J30"/>
    <mergeCell ref="K28:L28"/>
    <mergeCell ref="K12:L12"/>
    <mergeCell ref="K13:L13"/>
    <mergeCell ref="K11:L11"/>
    <mergeCell ref="D12:E12"/>
    <mergeCell ref="D13:E13"/>
    <mergeCell ref="D14:E14"/>
    <mergeCell ref="D15:E15"/>
    <mergeCell ref="D5:E5"/>
    <mergeCell ref="B1:D1"/>
    <mergeCell ref="B2:D2"/>
    <mergeCell ref="B3:D3"/>
    <mergeCell ref="D6:E6"/>
    <mergeCell ref="D7:E7"/>
    <mergeCell ref="E1:H1"/>
    <mergeCell ref="E2:H2"/>
    <mergeCell ref="E3:H3"/>
    <mergeCell ref="G5:I5"/>
    <mergeCell ref="G7:I7"/>
    <mergeCell ref="G8:I8"/>
    <mergeCell ref="B18:D18"/>
    <mergeCell ref="B19:D19"/>
    <mergeCell ref="B21:D21"/>
    <mergeCell ref="B22:D22"/>
    <mergeCell ref="E19:G19"/>
    <mergeCell ref="E20:G20"/>
    <mergeCell ref="E21:G21"/>
    <mergeCell ref="E22:G22"/>
    <mergeCell ref="B20:D20"/>
    <mergeCell ref="K14:L14"/>
    <mergeCell ref="K16:L16"/>
    <mergeCell ref="B23:I23"/>
    <mergeCell ref="G9:I9"/>
    <mergeCell ref="D8:E8"/>
    <mergeCell ref="D9:E9"/>
    <mergeCell ref="D10:E10"/>
    <mergeCell ref="D11:E11"/>
    <mergeCell ref="K15:L15"/>
    <mergeCell ref="H14:I14"/>
    <mergeCell ref="H15:I15"/>
    <mergeCell ref="E18:G18"/>
    <mergeCell ref="G11:I11"/>
    <mergeCell ref="H12:J12"/>
    <mergeCell ref="H13:J13"/>
    <mergeCell ref="G16:J16"/>
  </mergeCells>
  <conditionalFormatting sqref="K30">
    <cfRule type="expression" dxfId="1" priority="1">
      <formula>$K$30&gt;0</formula>
    </cfRule>
    <cfRule type="expression" dxfId="0" priority="2">
      <formula>$K$30&lt;0</formula>
    </cfRule>
  </conditionalFormatting>
  <pageMargins left="0.7" right="0.7" top="0.75" bottom="0.75" header="0.3" footer="0.3"/>
  <pageSetup paperSize="9" scale="85" orientation="portrait" r:id="rId1"/>
  <ignoredErrors>
    <ignoredError sqref="K19:K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Group Box 7">
              <controlPr defaultSize="0" autoFill="0" autoPict="0" altText="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 macro="[0]!Keuzerondje8_Klikken" altText="">
                <anchor moveWithCells="1">
                  <from>
                    <xdr:col>1</xdr:col>
                    <xdr:colOff>38100</xdr:colOff>
                    <xdr:row>5</xdr:row>
                    <xdr:rowOff>9525</xdr:rowOff>
                  </from>
                  <to>
                    <xdr:col>2</xdr:col>
                    <xdr:colOff>276225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 macro="[0]!Keuzerondje9_Klikken">
                <anchor moveWithCells="1">
                  <from>
                    <xdr:col>1</xdr:col>
                    <xdr:colOff>38100</xdr:colOff>
                    <xdr:row>6</xdr:row>
                    <xdr:rowOff>9525</xdr:rowOff>
                  </from>
                  <to>
                    <xdr:col>2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Option Button 11">
              <controlPr defaultSize="0" autoFill="0" autoLine="0" autoPict="0" macro="[0]!Keuzerondje10_Klikken" altText="">
                <anchor moveWithCells="1">
                  <from>
                    <xdr:col>1</xdr:col>
                    <xdr:colOff>38100</xdr:colOff>
                    <xdr:row>7</xdr:row>
                    <xdr:rowOff>9525</xdr:rowOff>
                  </from>
                  <to>
                    <xdr:col>2</xdr:col>
                    <xdr:colOff>276225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defaultSize="0" autoFill="0" autoLine="0" autoPict="0" macro="[0]!Keuzerondje11_Klikken" altText="">
                <anchor moveWithCells="1">
                  <from>
                    <xdr:col>1</xdr:col>
                    <xdr:colOff>38100</xdr:colOff>
                    <xdr:row>8</xdr:row>
                    <xdr:rowOff>9525</xdr:rowOff>
                  </from>
                  <to>
                    <xdr:col>2</xdr:col>
                    <xdr:colOff>276225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Option Button 14">
              <controlPr defaultSize="0" autoFill="0" autoLine="0" autoPict="0" macro="[0]!Keuzerondje12_Klikken" altText="">
                <anchor moveWithCells="1">
                  <from>
                    <xdr:col>1</xdr:col>
                    <xdr:colOff>38100</xdr:colOff>
                    <xdr:row>9</xdr:row>
                    <xdr:rowOff>9525</xdr:rowOff>
                  </from>
                  <to>
                    <xdr:col>2</xdr:col>
                    <xdr:colOff>276225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Option Button 15">
              <controlPr defaultSize="0" autoFill="0" autoLine="0" autoPict="0" macro="[0]!Keuzerondje13_Klikken" altText="">
                <anchor moveWithCells="1">
                  <from>
                    <xdr:col>1</xdr:col>
                    <xdr:colOff>38100</xdr:colOff>
                    <xdr:row>10</xdr:row>
                    <xdr:rowOff>9525</xdr:rowOff>
                  </from>
                  <to>
                    <xdr:col>2</xdr:col>
                    <xdr:colOff>276225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Option Button 17">
              <controlPr defaultSize="0" autoFill="0" autoLine="0" autoPict="0" macro="[0]!Keuzerondje14_Klikken" altText="">
                <anchor moveWithCells="1">
                  <from>
                    <xdr:col>1</xdr:col>
                    <xdr:colOff>38100</xdr:colOff>
                    <xdr:row>11</xdr:row>
                    <xdr:rowOff>9525</xdr:rowOff>
                  </from>
                  <to>
                    <xdr:col>2</xdr:col>
                    <xdr:colOff>276225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Option Button 18">
              <controlPr defaultSize="0" autoFill="0" autoLine="0" autoPict="0" macro="[0]!Keuzerondje15_Klikken" altText="">
                <anchor moveWithCells="1">
                  <from>
                    <xdr:col>1</xdr:col>
                    <xdr:colOff>38100</xdr:colOff>
                    <xdr:row>12</xdr:row>
                    <xdr:rowOff>9525</xdr:rowOff>
                  </from>
                  <to>
                    <xdr:col>2</xdr:col>
                    <xdr:colOff>276225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Option Button 19">
              <controlPr defaultSize="0" autoFill="0" autoLine="0" autoPict="0" macro="[0]!Keuzerondje16_Klikken" altText="">
                <anchor moveWithCells="1">
                  <from>
                    <xdr:col>1</xdr:col>
                    <xdr:colOff>38100</xdr:colOff>
                    <xdr:row>13</xdr:row>
                    <xdr:rowOff>9525</xdr:rowOff>
                  </from>
                  <to>
                    <xdr:col>2</xdr:col>
                    <xdr:colOff>276225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Option Button 20">
              <controlPr defaultSize="0" autoFill="0" autoLine="0" autoPict="0" macro="[0]!Keuzerondje17_Klikken" altText="">
                <anchor moveWithCells="1">
                  <from>
                    <xdr:col>1</xdr:col>
                    <xdr:colOff>38100</xdr:colOff>
                    <xdr:row>14</xdr:row>
                    <xdr:rowOff>9525</xdr:rowOff>
                  </from>
                  <to>
                    <xdr:col>2</xdr:col>
                    <xdr:colOff>276225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6</xdr:col>
                    <xdr:colOff>66675</xdr:colOff>
                    <xdr:row>10</xdr:row>
                    <xdr:rowOff>171450</xdr:rowOff>
                  </from>
                  <to>
                    <xdr:col>6</xdr:col>
                    <xdr:colOff>371475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6</xdr:col>
                    <xdr:colOff>57150</xdr:colOff>
                    <xdr:row>11</xdr:row>
                    <xdr:rowOff>171450</xdr:rowOff>
                  </from>
                  <to>
                    <xdr:col>6</xdr:col>
                    <xdr:colOff>361950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171450</xdr:rowOff>
                  </from>
                  <to>
                    <xdr:col>6</xdr:col>
                    <xdr:colOff>361950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6</xdr:col>
                    <xdr:colOff>57150</xdr:colOff>
                    <xdr:row>13</xdr:row>
                    <xdr:rowOff>171450</xdr:rowOff>
                  </from>
                  <to>
                    <xdr:col>6</xdr:col>
                    <xdr:colOff>361950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S28"/>
  <sheetViews>
    <sheetView tabSelected="1" workbookViewId="0">
      <selection activeCell="H13" sqref="H13"/>
    </sheetView>
  </sheetViews>
  <sheetFormatPr defaultRowHeight="15" x14ac:dyDescent="0.25"/>
  <cols>
    <col min="1" max="1" width="15.7109375" customWidth="1"/>
    <col min="2" max="3" width="9.28515625" bestFit="1" customWidth="1"/>
    <col min="4" max="4" width="10" bestFit="1" customWidth="1"/>
    <col min="7" max="7" width="23" customWidth="1"/>
    <col min="19" max="19" width="10" bestFit="1" customWidth="1"/>
  </cols>
  <sheetData>
    <row r="1" spans="1:19" x14ac:dyDescent="0.25">
      <c r="B1" t="s">
        <v>26</v>
      </c>
    </row>
    <row r="2" spans="1:19" x14ac:dyDescent="0.25">
      <c r="A2" t="s">
        <v>88</v>
      </c>
      <c r="B2" t="s">
        <v>27</v>
      </c>
      <c r="C2" t="s">
        <v>28</v>
      </c>
      <c r="D2" t="s">
        <v>29</v>
      </c>
    </row>
    <row r="3" spans="1:19" x14ac:dyDescent="0.25">
      <c r="A3">
        <v>1</v>
      </c>
      <c r="B3" s="1">
        <v>79.27</v>
      </c>
      <c r="C3" s="1">
        <f>+B3*7</f>
        <v>554.89</v>
      </c>
      <c r="D3" s="1">
        <f>+B3*30</f>
        <v>2378.1</v>
      </c>
      <c r="G3" t="s">
        <v>80</v>
      </c>
    </row>
    <row r="4" spans="1:19" x14ac:dyDescent="0.25">
      <c r="A4">
        <v>2</v>
      </c>
      <c r="B4" s="1">
        <v>104.69</v>
      </c>
      <c r="C4" s="1">
        <f t="shared" ref="C4:C12" si="0">+B4*7</f>
        <v>732.82999999999993</v>
      </c>
      <c r="D4" s="1">
        <f t="shared" ref="D4:D12" si="1">+B4*30</f>
        <v>3140.7</v>
      </c>
      <c r="G4" t="s">
        <v>89</v>
      </c>
    </row>
    <row r="5" spans="1:19" x14ac:dyDescent="0.25">
      <c r="A5">
        <v>3</v>
      </c>
      <c r="B5" s="1">
        <v>138.38</v>
      </c>
      <c r="C5" s="1">
        <f t="shared" si="0"/>
        <v>968.66</v>
      </c>
      <c r="D5" s="1">
        <f t="shared" si="1"/>
        <v>4151.3999999999996</v>
      </c>
      <c r="G5" t="s">
        <v>87</v>
      </c>
    </row>
    <row r="6" spans="1:19" x14ac:dyDescent="0.25">
      <c r="A6">
        <v>4</v>
      </c>
      <c r="B6" s="1">
        <v>130.29</v>
      </c>
      <c r="C6" s="1">
        <f t="shared" si="0"/>
        <v>912.03</v>
      </c>
      <c r="D6" s="1">
        <f t="shared" si="1"/>
        <v>3908.7</v>
      </c>
    </row>
    <row r="7" spans="1:19" x14ac:dyDescent="0.25">
      <c r="A7">
        <v>5</v>
      </c>
      <c r="B7" s="1">
        <v>257.54000000000002</v>
      </c>
      <c r="C7" s="1">
        <f t="shared" si="0"/>
        <v>1802.7800000000002</v>
      </c>
      <c r="D7" s="1">
        <f t="shared" si="1"/>
        <v>7726.2000000000007</v>
      </c>
      <c r="G7" s="20"/>
      <c r="S7" s="19"/>
    </row>
    <row r="8" spans="1:19" x14ac:dyDescent="0.25">
      <c r="A8">
        <v>6</v>
      </c>
      <c r="B8" s="1">
        <v>227.63</v>
      </c>
      <c r="C8" s="1">
        <f t="shared" si="0"/>
        <v>1593.4099999999999</v>
      </c>
      <c r="D8" s="1">
        <f t="shared" si="1"/>
        <v>6828.9</v>
      </c>
      <c r="G8" s="20"/>
    </row>
    <row r="9" spans="1:19" x14ac:dyDescent="0.25">
      <c r="A9">
        <v>7</v>
      </c>
      <c r="B9" s="1">
        <v>313.62</v>
      </c>
      <c r="C9" s="1">
        <f t="shared" si="0"/>
        <v>2195.34</v>
      </c>
      <c r="D9" s="1">
        <f t="shared" si="1"/>
        <v>9408.6</v>
      </c>
      <c r="G9" s="20"/>
    </row>
    <row r="10" spans="1:19" x14ac:dyDescent="0.25">
      <c r="A10">
        <v>8</v>
      </c>
      <c r="B10" s="1">
        <v>414.26</v>
      </c>
      <c r="C10" s="1">
        <f t="shared" si="0"/>
        <v>2899.8199999999997</v>
      </c>
      <c r="D10" s="1">
        <f t="shared" si="1"/>
        <v>12427.8</v>
      </c>
      <c r="G10" s="20"/>
    </row>
    <row r="11" spans="1:19" x14ac:dyDescent="0.25">
      <c r="A11">
        <v>9</v>
      </c>
      <c r="B11" s="1">
        <v>224.4</v>
      </c>
      <c r="C11" s="1">
        <f t="shared" si="0"/>
        <v>1570.8</v>
      </c>
      <c r="D11" s="1">
        <f t="shared" si="1"/>
        <v>6732</v>
      </c>
      <c r="G11" s="20"/>
    </row>
    <row r="12" spans="1:19" x14ac:dyDescent="0.25">
      <c r="A12">
        <v>10</v>
      </c>
      <c r="B12" s="1">
        <v>496.85</v>
      </c>
      <c r="C12" s="1">
        <f t="shared" si="0"/>
        <v>3477.9500000000003</v>
      </c>
      <c r="D12" s="1">
        <f t="shared" si="1"/>
        <v>14905.5</v>
      </c>
      <c r="G12" s="20"/>
    </row>
    <row r="14" spans="1:19" x14ac:dyDescent="0.25">
      <c r="A14" t="s">
        <v>34</v>
      </c>
      <c r="C14" t="s">
        <v>35</v>
      </c>
    </row>
    <row r="15" spans="1:19" x14ac:dyDescent="0.25">
      <c r="A15" t="str">
        <f>+Rekenmodule!B19</f>
        <v>Huishoudelijke hulp</v>
      </c>
      <c r="C15" s="17">
        <v>35.799999999999997</v>
      </c>
    </row>
    <row r="16" spans="1:19" x14ac:dyDescent="0.25">
      <c r="A16" t="str">
        <f>+Rekenmodule!B20</f>
        <v>Verzorging</v>
      </c>
      <c r="C16" s="17">
        <v>62.98</v>
      </c>
    </row>
    <row r="17" spans="1:13" x14ac:dyDescent="0.25">
      <c r="A17" t="str">
        <f>+Rekenmodule!B21</f>
        <v>Verpleging</v>
      </c>
      <c r="C17" s="17">
        <v>81.91</v>
      </c>
    </row>
    <row r="18" spans="1:13" x14ac:dyDescent="0.25">
      <c r="A18" t="str">
        <f>+Rekenmodule!B22</f>
        <v>Mantelzorg</v>
      </c>
      <c r="C18" s="1">
        <v>0</v>
      </c>
      <c r="F18" t="s">
        <v>81</v>
      </c>
      <c r="H18" t="s">
        <v>71</v>
      </c>
      <c r="I18" t="s">
        <v>72</v>
      </c>
      <c r="K18" t="s">
        <v>79</v>
      </c>
    </row>
    <row r="19" spans="1:13" x14ac:dyDescent="0.25">
      <c r="F19">
        <v>20</v>
      </c>
      <c r="G19" t="s">
        <v>82</v>
      </c>
      <c r="H19">
        <v>23.37</v>
      </c>
    </row>
    <row r="20" spans="1:13" x14ac:dyDescent="0.25">
      <c r="F20">
        <v>25</v>
      </c>
      <c r="G20" t="s">
        <v>73</v>
      </c>
      <c r="H20">
        <v>29.37</v>
      </c>
      <c r="K20" t="s">
        <v>78</v>
      </c>
      <c r="M20" s="1">
        <v>35.799999999999997</v>
      </c>
    </row>
    <row r="21" spans="1:13" x14ac:dyDescent="0.25">
      <c r="F21">
        <v>30</v>
      </c>
      <c r="G21" t="s">
        <v>74</v>
      </c>
      <c r="H21">
        <v>31.73</v>
      </c>
      <c r="K21" t="s">
        <v>39</v>
      </c>
      <c r="M21" s="1">
        <v>62.98</v>
      </c>
    </row>
    <row r="22" spans="1:13" x14ac:dyDescent="0.25">
      <c r="F22">
        <v>40</v>
      </c>
      <c r="G22" t="s">
        <v>75</v>
      </c>
      <c r="H22">
        <v>37.31</v>
      </c>
      <c r="K22" t="s">
        <v>40</v>
      </c>
      <c r="M22" s="1">
        <v>81.91</v>
      </c>
    </row>
    <row r="23" spans="1:13" x14ac:dyDescent="0.25">
      <c r="A23" t="s">
        <v>52</v>
      </c>
      <c r="F23">
        <v>45</v>
      </c>
      <c r="G23" t="s">
        <v>76</v>
      </c>
      <c r="H23">
        <v>41.63</v>
      </c>
    </row>
    <row r="24" spans="1:13" x14ac:dyDescent="0.25">
      <c r="A24" t="str">
        <f>Rekenmodule!H12</f>
        <v>Beeldzorg</v>
      </c>
      <c r="C24">
        <v>100</v>
      </c>
      <c r="F24">
        <v>50</v>
      </c>
      <c r="G24" t="s">
        <v>77</v>
      </c>
      <c r="H24">
        <v>47.38</v>
      </c>
    </row>
    <row r="25" spans="1:13" x14ac:dyDescent="0.25">
      <c r="A25" t="str">
        <f>Rekenmodule!H13</f>
        <v>Medido</v>
      </c>
      <c r="C25">
        <v>15</v>
      </c>
      <c r="G25" s="16" t="s">
        <v>84</v>
      </c>
      <c r="H25" s="16"/>
      <c r="I25" s="16"/>
      <c r="J25" s="16"/>
    </row>
    <row r="26" spans="1:13" x14ac:dyDescent="0.25">
      <c r="A26" t="str">
        <f>Rekenmodule!H14</f>
        <v>*</v>
      </c>
      <c r="C26">
        <f>+Rekenmodule!J14</f>
        <v>0</v>
      </c>
      <c r="F26" t="s">
        <v>83</v>
      </c>
      <c r="G26" t="s">
        <v>38</v>
      </c>
      <c r="H26" s="18">
        <f>(H19+H20+M20)/3</f>
        <v>29.513333333333332</v>
      </c>
    </row>
    <row r="27" spans="1:13" x14ac:dyDescent="0.25">
      <c r="A27" t="str">
        <f>Rekenmodule!H15</f>
        <v>*</v>
      </c>
      <c r="C27">
        <f>+Rekenmodule!J15</f>
        <v>0</v>
      </c>
      <c r="F27" t="s">
        <v>85</v>
      </c>
      <c r="G27" t="s">
        <v>39</v>
      </c>
      <c r="H27" s="18">
        <f>(H21+H22+M21)/3</f>
        <v>44.006666666666668</v>
      </c>
    </row>
    <row r="28" spans="1:13" x14ac:dyDescent="0.25">
      <c r="F28" t="s">
        <v>86</v>
      </c>
      <c r="G28" t="s">
        <v>40</v>
      </c>
      <c r="H28" s="18">
        <f>(H23+H24+M22)/3</f>
        <v>56.973333333333336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34BF60E04A849953DBBD23A152445" ma:contentTypeVersion="2" ma:contentTypeDescription="Een nieuw document maken." ma:contentTypeScope="" ma:versionID="d31ff5cca98d1a436b0dcb6c4ca1974c">
  <xsd:schema xmlns:xsd="http://www.w3.org/2001/XMLSchema" xmlns:xs="http://www.w3.org/2001/XMLSchema" xmlns:p="http://schemas.microsoft.com/office/2006/metadata/properties" xmlns:ns3="c7c9a5c5-9704-4bec-813c-4c628fb9a3ae" targetNamespace="http://schemas.microsoft.com/office/2006/metadata/properties" ma:root="true" ma:fieldsID="4ab8581368c6227299893b9e378b3c53" ns3:_="">
    <xsd:import namespace="c7c9a5c5-9704-4bec-813c-4c628fb9a3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9a5c5-9704-4bec-813c-4c628fb9a3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8D4ADC-B5C6-43D2-A5AD-0136E75D443A}">
  <ds:schemaRefs>
    <ds:schemaRef ds:uri="http://purl.org/dc/elements/1.1/"/>
    <ds:schemaRef ds:uri="http://schemas.microsoft.com/office/2006/metadata/properties"/>
    <ds:schemaRef ds:uri="c7c9a5c5-9704-4bec-813c-4c628fb9a3a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5BB761-7451-4C5D-B681-68C87EE4B4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F2960C-4C83-4ACE-9361-E0C204D1B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c9a5c5-9704-4bec-813c-4c628fb9a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Rekenmodule</vt:lpstr>
      <vt:lpstr>Tarieven</vt:lpstr>
      <vt:lpstr>Rekenmodule!Afdrukbereik</vt:lpstr>
      <vt:lpstr>VPT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Tabak</dc:creator>
  <cp:lastModifiedBy>Najla van Veen</cp:lastModifiedBy>
  <cp:lastPrinted>2022-10-17T08:25:06Z</cp:lastPrinted>
  <dcterms:created xsi:type="dcterms:W3CDTF">2022-10-12T13:11:01Z</dcterms:created>
  <dcterms:modified xsi:type="dcterms:W3CDTF">2023-09-14T18:57:15Z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0x010100C4F34BF60E04A849953DBBD23A152445</vt:lpwstr>
  </property>
</Properties>
</file>