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inovaportaal-my.sharepoint.com/personal/m_hoekstra_carinova_nl/Documents/Advisering/VPT Project/"/>
    </mc:Choice>
  </mc:AlternateContent>
  <xr:revisionPtr revIDLastSave="65" documentId="8_{3407A97C-66E9-4971-A6D1-E08105C776CD}" xr6:coauthVersionLast="47" xr6:coauthVersionMax="47" xr10:uidLastSave="{DF00E828-1182-4555-8D21-F005072D2EA4}"/>
  <bookViews>
    <workbookView xWindow="-120" yWindow="-120" windowWidth="29040" windowHeight="15840" xr2:uid="{60850A11-827D-4C35-A128-30D87434D946}"/>
  </bookViews>
  <sheets>
    <sheet name="Rekenmodule" sheetId="2" r:id="rId1"/>
    <sheet name="Blad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2" l="1"/>
  <c r="G28" i="2"/>
  <c r="G27" i="2"/>
  <c r="G26" i="2"/>
  <c r="G25" i="2"/>
  <c r="K23" i="2" l="1"/>
  <c r="L23" i="2" s="1"/>
  <c r="K22" i="2"/>
  <c r="L22" i="2" s="1"/>
  <c r="K21" i="2"/>
  <c r="L21" i="2" s="1"/>
  <c r="K20" i="2"/>
  <c r="L20" i="2" s="1"/>
  <c r="E10" i="1"/>
  <c r="D10" i="1"/>
  <c r="E9" i="1"/>
  <c r="D9" i="1"/>
  <c r="E8" i="1"/>
  <c r="D8" i="1"/>
  <c r="E7" i="1"/>
  <c r="D7" i="1"/>
  <c r="E6" i="1"/>
  <c r="D6" i="1"/>
  <c r="E5" i="1"/>
  <c r="D5" i="1"/>
  <c r="D7" i="2" s="1"/>
  <c r="E4" i="1"/>
  <c r="D4" i="1"/>
  <c r="E3" i="1"/>
  <c r="D3" i="1"/>
  <c r="E2" i="1"/>
  <c r="D2" i="1"/>
  <c r="E1" i="1"/>
  <c r="D1" i="1"/>
</calcChain>
</file>

<file path=xl/sharedStrings.xml><?xml version="1.0" encoding="utf-8"?>
<sst xmlns="http://schemas.openxmlformats.org/spreadsheetml/2006/main" count="71" uniqueCount="62">
  <si>
    <t>V015</t>
  </si>
  <si>
    <t>VPT 1vv excl.bh incl.db</t>
  </si>
  <si>
    <t>V025</t>
  </si>
  <si>
    <t>VPT 2vv excl.bh incl.db</t>
  </si>
  <si>
    <t>V031</t>
  </si>
  <si>
    <t>VPT 3vv excl.bh incl.db</t>
  </si>
  <si>
    <t>V041</t>
  </si>
  <si>
    <t>VPT 4vv excl.bh incl.db</t>
  </si>
  <si>
    <t>V051</t>
  </si>
  <si>
    <t>VPT 5vv excl.bh incl.db</t>
  </si>
  <si>
    <t>V061</t>
  </si>
  <si>
    <t>VPT 6vv excl.bh incl.db</t>
  </si>
  <si>
    <t>V071</t>
  </si>
  <si>
    <t>VPT 7vv excl.bh incl.db</t>
  </si>
  <si>
    <t>V081</t>
  </si>
  <si>
    <t>VPT 8vv excl.bh incl.db</t>
  </si>
  <si>
    <t>V095</t>
  </si>
  <si>
    <t>VPT 9bvv excl.bh incl.db</t>
  </si>
  <si>
    <t>V101</t>
  </si>
  <si>
    <t>VPT 10vv excl.bh incl.db</t>
  </si>
  <si>
    <t>Huishoudelijke hulp</t>
  </si>
  <si>
    <t>Niveau 2-3</t>
  </si>
  <si>
    <t>Niveau 3-6</t>
  </si>
  <si>
    <t>Mantelzorger</t>
  </si>
  <si>
    <t>Naam</t>
  </si>
  <si>
    <t>Clientnummer</t>
  </si>
  <si>
    <t>Datum</t>
  </si>
  <si>
    <t>Soort VPT</t>
  </si>
  <si>
    <t>Weekbudget</t>
  </si>
  <si>
    <t>Voeding</t>
  </si>
  <si>
    <t>Externe Dagbesteding/inzet</t>
  </si>
  <si>
    <t>Verwachte inzet medewerkers op weekbasis</t>
  </si>
  <si>
    <t>Type medewerkers</t>
  </si>
  <si>
    <t>Prestatie</t>
  </si>
  <si>
    <t>Hoeveelheid**</t>
  </si>
  <si>
    <t>Aantal dagen</t>
  </si>
  <si>
    <t>Tarief</t>
  </si>
  <si>
    <t>Bedrag</t>
  </si>
  <si>
    <t>Overige kosten tlv VPT</t>
  </si>
  <si>
    <t>Inzet technologie</t>
  </si>
  <si>
    <t>* indien van toepassing</t>
  </si>
  <si>
    <t>** hoeveelheid in uren per dag</t>
  </si>
  <si>
    <t>Toelichting</t>
  </si>
  <si>
    <t>Restant weekbedrag</t>
  </si>
  <si>
    <t>Bedrag per week</t>
  </si>
  <si>
    <t>Richtlijn bedrag per week</t>
  </si>
  <si>
    <t>Totaalopbrengst VPT per week</t>
  </si>
  <si>
    <t>Mevr Pietersen</t>
  </si>
  <si>
    <t>Personenalarmering</t>
  </si>
  <si>
    <t>Beeldbellen</t>
  </si>
  <si>
    <t>Medido</t>
  </si>
  <si>
    <t>Overig</t>
  </si>
  <si>
    <t xml:space="preserve">Coördinatie </t>
  </si>
  <si>
    <t>Medicatie en ADL</t>
  </si>
  <si>
    <t>Maaltijd en welzijn</t>
  </si>
  <si>
    <t>overig</t>
  </si>
  <si>
    <t>Carinova01</t>
  </si>
  <si>
    <t>kosten per week</t>
  </si>
  <si>
    <t>(berekening is 360 ex btw, dus x 1,21 en dan omgerekend van maand naar week x12/52)</t>
  </si>
  <si>
    <t>Luna</t>
  </si>
  <si>
    <t>Sensara incl modem</t>
  </si>
  <si>
    <t>Leeg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</si>
</sst>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[$€-413]\ * #,##0_ ;_ [$€-413]\ * \-#,##0_ ;_ [$€-413]\ * &quot;-&quot;??_ ;_ @_ "/>
    <numFmt numFmtId="165" formatCode="_ &quot;€&quot;\ * #,##0_ ;_ &quot;€&quot;\ * \-#,##0_ ;_ &quot;€&quot;\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2" applyNumberFormat="1" applyFont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44" fontId="0" fillId="2" borderId="0" xfId="0" applyNumberFormat="1" applyFill="1" applyProtection="1">
      <protection locked="0"/>
    </xf>
    <xf numFmtId="165" fontId="0" fillId="0" borderId="0" xfId="1" applyNumberFormat="1" applyFont="1"/>
    <xf numFmtId="165" fontId="0" fillId="0" borderId="0" xfId="0" applyNumberFormat="1"/>
    <xf numFmtId="44" fontId="0" fillId="0" borderId="0" xfId="0" applyNumberFormat="1" applyFill="1" applyProtection="1"/>
  </cellXfs>
  <cellStyles count="3">
    <cellStyle name="Komma" xfId="1" builtinId="3"/>
    <cellStyle name="Standaard" xfId="0" builtinId="0"/>
    <cellStyle name="Valuta" xfId="2" builtinId="4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2BB9-5F4C-42BD-A092-13DCE14A3C98}">
  <dimension ref="B2:L39"/>
  <sheetViews>
    <sheetView showGridLines="0" tabSelected="1" topLeftCell="A4" workbookViewId="0">
      <selection activeCell="G23" sqref="G23"/>
    </sheetView>
  </sheetViews>
  <sheetFormatPr defaultRowHeight="15" x14ac:dyDescent="0.25"/>
  <cols>
    <col min="3" max="3" width="18.28515625" customWidth="1"/>
    <col min="4" max="4" width="11.5703125" customWidth="1"/>
    <col min="5" max="5" width="12.42578125" customWidth="1"/>
  </cols>
  <sheetData>
    <row r="2" spans="2:6" x14ac:dyDescent="0.25">
      <c r="B2" t="s">
        <v>24</v>
      </c>
      <c r="D2" s="3" t="s">
        <v>47</v>
      </c>
    </row>
    <row r="3" spans="2:6" x14ac:dyDescent="0.25">
      <c r="B3" t="s">
        <v>25</v>
      </c>
      <c r="D3" s="3">
        <v>1234568</v>
      </c>
    </row>
    <row r="4" spans="2:6" x14ac:dyDescent="0.25">
      <c r="B4" t="s">
        <v>26</v>
      </c>
      <c r="D4" s="4">
        <v>44683</v>
      </c>
    </row>
    <row r="6" spans="2:6" x14ac:dyDescent="0.25">
      <c r="B6" t="s">
        <v>27</v>
      </c>
      <c r="D6" s="3" t="s">
        <v>9</v>
      </c>
    </row>
    <row r="7" spans="2:6" x14ac:dyDescent="0.25">
      <c r="B7" t="s">
        <v>28</v>
      </c>
      <c r="D7" s="6">
        <f>+VLOOKUP($D$6,Blad1!$B$1:$E$10,3,FALSE)</f>
        <v>1686.7312980946206</v>
      </c>
      <c r="F7" t="s">
        <v>46</v>
      </c>
    </row>
    <row r="11" spans="2:6" x14ac:dyDescent="0.25">
      <c r="B11" t="s">
        <v>29</v>
      </c>
      <c r="D11" s="5">
        <v>75</v>
      </c>
      <c r="F11" t="s">
        <v>45</v>
      </c>
    </row>
    <row r="14" spans="2:6" x14ac:dyDescent="0.25">
      <c r="B14" t="s">
        <v>30</v>
      </c>
      <c r="D14" s="5">
        <v>100</v>
      </c>
      <c r="F14" t="s">
        <v>44</v>
      </c>
    </row>
    <row r="17" spans="2:12" x14ac:dyDescent="0.25">
      <c r="B17" t="s">
        <v>31</v>
      </c>
    </row>
    <row r="19" spans="2:12" x14ac:dyDescent="0.25">
      <c r="B19" t="s">
        <v>32</v>
      </c>
      <c r="D19" t="s">
        <v>33</v>
      </c>
      <c r="G19" t="s">
        <v>34</v>
      </c>
      <c r="I19" t="s">
        <v>35</v>
      </c>
      <c r="K19" t="s">
        <v>36</v>
      </c>
      <c r="L19" t="s">
        <v>37</v>
      </c>
    </row>
    <row r="20" spans="2:12" x14ac:dyDescent="0.25">
      <c r="B20" s="3" t="s">
        <v>22</v>
      </c>
      <c r="D20" s="3" t="s">
        <v>52</v>
      </c>
      <c r="G20" s="3">
        <v>0.5</v>
      </c>
      <c r="I20" s="3">
        <v>3</v>
      </c>
      <c r="K20" s="7">
        <f>+VLOOKUP(B20,Blad1!$B$14:$C$17,2,FALSE)</f>
        <v>65</v>
      </c>
      <c r="L20" s="7">
        <f>+G20*I20*K20</f>
        <v>97.5</v>
      </c>
    </row>
    <row r="21" spans="2:12" x14ac:dyDescent="0.25">
      <c r="B21" s="3" t="s">
        <v>21</v>
      </c>
      <c r="D21" s="3" t="s">
        <v>53</v>
      </c>
      <c r="G21" s="3">
        <v>2</v>
      </c>
      <c r="I21" s="3">
        <v>7</v>
      </c>
      <c r="K21" s="7">
        <f>+VLOOKUP(B21,Blad1!$B$14:$C$17,2,FALSE)</f>
        <v>55</v>
      </c>
      <c r="L21" s="7">
        <f>+G21*I21*K21</f>
        <v>770</v>
      </c>
    </row>
    <row r="22" spans="2:12" x14ac:dyDescent="0.25">
      <c r="B22" s="3" t="s">
        <v>20</v>
      </c>
      <c r="D22" s="3" t="s">
        <v>54</v>
      </c>
      <c r="G22" s="3">
        <v>2</v>
      </c>
      <c r="I22" s="3">
        <v>7</v>
      </c>
      <c r="K22" s="7">
        <f>+VLOOKUP(B22,Blad1!$B$14:$C$17,2,FALSE)</f>
        <v>30</v>
      </c>
      <c r="L22" s="7">
        <f>+G22*I22*K22</f>
        <v>420</v>
      </c>
    </row>
    <row r="23" spans="2:12" x14ac:dyDescent="0.25">
      <c r="B23" s="3" t="s">
        <v>23</v>
      </c>
      <c r="D23" s="3" t="s">
        <v>55</v>
      </c>
      <c r="G23" s="3">
        <v>7</v>
      </c>
      <c r="I23" s="3">
        <v>3</v>
      </c>
      <c r="K23" s="7">
        <f>+VLOOKUP(B23,Blad1!$B$14:$C$17,2,FALSE)</f>
        <v>0</v>
      </c>
      <c r="L23" s="7">
        <f>+G23*I23*K23</f>
        <v>0</v>
      </c>
    </row>
    <row r="25" spans="2:12" x14ac:dyDescent="0.25">
      <c r="B25" t="s">
        <v>39</v>
      </c>
      <c r="D25" s="3" t="s">
        <v>61</v>
      </c>
      <c r="G25" s="8">
        <f>+VLOOKUP(D25,Blad1!$B$19:$C$23,2,FALSE)</f>
        <v>0</v>
      </c>
    </row>
    <row r="26" spans="2:12" x14ac:dyDescent="0.25">
      <c r="D26" s="3" t="s">
        <v>61</v>
      </c>
      <c r="G26" s="8">
        <f>+VLOOKUP(D26,Blad1!$B$19:$C$23,2,FALSE)</f>
        <v>0</v>
      </c>
    </row>
    <row r="27" spans="2:12" x14ac:dyDescent="0.25">
      <c r="D27" s="3" t="s">
        <v>61</v>
      </c>
      <c r="G27" s="8">
        <f>+VLOOKUP(D27,Blad1!$B$19:$C$23,2,FALSE)</f>
        <v>0</v>
      </c>
    </row>
    <row r="28" spans="2:12" x14ac:dyDescent="0.25">
      <c r="D28" s="3" t="s">
        <v>61</v>
      </c>
      <c r="G28" s="8">
        <f>+VLOOKUP(D28,Blad1!$B$19:$C$23,2,FALSE)</f>
        <v>0</v>
      </c>
    </row>
    <row r="29" spans="2:12" x14ac:dyDescent="0.25">
      <c r="D29" t="s">
        <v>51</v>
      </c>
      <c r="G29" s="5"/>
    </row>
    <row r="32" spans="2:12" x14ac:dyDescent="0.25">
      <c r="B32" t="s">
        <v>38</v>
      </c>
      <c r="D32" s="5">
        <v>50</v>
      </c>
      <c r="F32" t="s">
        <v>42</v>
      </c>
      <c r="H32" s="3" t="s">
        <v>48</v>
      </c>
      <c r="I32" s="3"/>
    </row>
    <row r="35" spans="2:4" x14ac:dyDescent="0.25">
      <c r="B35" t="s">
        <v>43</v>
      </c>
      <c r="D35" s="8">
        <f>+D7-D11-D14-L20-L21-L22-L23-G25-D32-G26-G27-G28-G29</f>
        <v>174.23129809462057</v>
      </c>
    </row>
    <row r="38" spans="2:4" x14ac:dyDescent="0.25">
      <c r="B38" t="s">
        <v>40</v>
      </c>
    </row>
    <row r="39" spans="2:4" x14ac:dyDescent="0.25">
      <c r="B39" t="s">
        <v>41</v>
      </c>
    </row>
  </sheetData>
  <sheetProtection algorithmName="SHA-512" hashValue="d7L6Oq3iBuE4IpX6AXG6BExN4OmbssnBOHYNdLJAXdKABWxPwcsH7uipEr91eS8ghD8f2Sq2pELLFbrIshv7qw==" saltValue="NSnxv0GCgBuxhHbEYn39QA==" spinCount="100000" sheet="1" objects="1" scenarios="1" selectLockedCells="1"/>
  <conditionalFormatting sqref="D3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3C6FE94-51DF-478D-867C-E4B4FFD7B0E3}">
          <x14:formula1>
            <xm:f>Blad1!$B$1:$B$10</xm:f>
          </x14:formula1>
          <xm:sqref>D6</xm:sqref>
        </x14:dataValidation>
        <x14:dataValidation type="list" allowBlank="1" showInputMessage="1" showErrorMessage="1" xr:uid="{68BDAE66-5F5D-4B14-9E3D-F4FEB6726784}">
          <x14:formula1>
            <xm:f>Blad1!$B$14:$B$17</xm:f>
          </x14:formula1>
          <xm:sqref>B20:B23</xm:sqref>
        </x14:dataValidation>
        <x14:dataValidation type="list" allowBlank="1" showInputMessage="1" showErrorMessage="1" xr:uid="{53479BB0-FB19-4331-AE72-BB44DFABCFD0}">
          <x14:formula1>
            <xm:f>Blad1!$B$19:$B$23</xm:f>
          </x14:formula1>
          <xm:sqref>D25:D28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35531-7268-4947-9B21-9E037703984F}">
  <dimension ref="A1:E25"/>
  <sheetViews>
    <sheetView workbookViewId="0">
      <selection activeCell="L23" sqref="L23"/>
    </sheetView>
  </sheetViews>
  <sheetFormatPr defaultRowHeight="15" x14ac:dyDescent="0.25"/>
  <cols>
    <col min="2" max="2" width="20.140625" customWidth="1"/>
  </cols>
  <sheetData>
    <row r="1" spans="1:5" x14ac:dyDescent="0.25">
      <c r="A1" s="1" t="s">
        <v>0</v>
      </c>
      <c r="B1" t="s">
        <v>1</v>
      </c>
      <c r="C1" s="2">
        <v>73.654335471423352</v>
      </c>
      <c r="D1" s="2">
        <f>+C1*7</f>
        <v>515.58034829996348</v>
      </c>
      <c r="E1" s="2">
        <f>+C1*30</f>
        <v>2209.6300641427006</v>
      </c>
    </row>
    <row r="2" spans="1:5" x14ac:dyDescent="0.25">
      <c r="A2" s="1" t="s">
        <v>2</v>
      </c>
      <c r="B2" t="s">
        <v>3</v>
      </c>
      <c r="C2" s="2">
        <v>97.590526507571397</v>
      </c>
      <c r="D2" s="2">
        <f t="shared" ref="D2:D10" si="0">+C2*7</f>
        <v>683.13368555299974</v>
      </c>
      <c r="E2" s="2">
        <f t="shared" ref="E2:E10" si="1">+C2*30</f>
        <v>2927.7157952271418</v>
      </c>
    </row>
    <row r="3" spans="1:5" x14ac:dyDescent="0.25">
      <c r="A3" s="1" t="s">
        <v>4</v>
      </c>
      <c r="B3" t="s">
        <v>5</v>
      </c>
      <c r="C3" s="2">
        <v>129.27411908246978</v>
      </c>
      <c r="D3" s="2">
        <f t="shared" si="0"/>
        <v>904.91883357728852</v>
      </c>
      <c r="E3" s="2">
        <f t="shared" si="1"/>
        <v>3878.2235724740935</v>
      </c>
    </row>
    <row r="4" spans="1:5" x14ac:dyDescent="0.25">
      <c r="A4" s="1" t="s">
        <v>6</v>
      </c>
      <c r="B4" t="s">
        <v>7</v>
      </c>
      <c r="C4" s="2">
        <v>121.52508605009371</v>
      </c>
      <c r="D4" s="2">
        <f t="shared" si="0"/>
        <v>850.67560235065594</v>
      </c>
      <c r="E4" s="2">
        <f t="shared" si="1"/>
        <v>3645.7525815028112</v>
      </c>
    </row>
    <row r="5" spans="1:5" x14ac:dyDescent="0.25">
      <c r="A5" s="1" t="s">
        <v>8</v>
      </c>
      <c r="B5" t="s">
        <v>9</v>
      </c>
      <c r="C5" s="2">
        <v>240.96161401351722</v>
      </c>
      <c r="D5" s="2">
        <f t="shared" si="0"/>
        <v>1686.7312980946206</v>
      </c>
      <c r="E5" s="2">
        <f t="shared" si="1"/>
        <v>7228.8484204055167</v>
      </c>
    </row>
    <row r="6" spans="1:5" x14ac:dyDescent="0.25">
      <c r="A6" s="1" t="s">
        <v>10</v>
      </c>
      <c r="B6" t="s">
        <v>11</v>
      </c>
      <c r="C6" s="2">
        <v>213.18575176938663</v>
      </c>
      <c r="D6" s="2">
        <f t="shared" si="0"/>
        <v>1492.3002623857064</v>
      </c>
      <c r="E6" s="2">
        <f t="shared" si="1"/>
        <v>6395.5725530815989</v>
      </c>
    </row>
    <row r="7" spans="1:5" x14ac:dyDescent="0.25">
      <c r="A7" s="1" t="s">
        <v>12</v>
      </c>
      <c r="B7" t="s">
        <v>13</v>
      </c>
      <c r="C7" s="2">
        <v>294.22534767551377</v>
      </c>
      <c r="D7" s="2">
        <f t="shared" si="0"/>
        <v>2059.5774337285966</v>
      </c>
      <c r="E7" s="2">
        <f t="shared" si="1"/>
        <v>8826.7604302654127</v>
      </c>
    </row>
    <row r="8" spans="1:5" x14ac:dyDescent="0.25">
      <c r="A8" s="1" t="s">
        <v>14</v>
      </c>
      <c r="B8" t="s">
        <v>15</v>
      </c>
      <c r="C8" s="2">
        <v>388.84085127904979</v>
      </c>
      <c r="D8" s="2">
        <f t="shared" si="0"/>
        <v>2721.8859589533486</v>
      </c>
      <c r="E8" s="2">
        <f t="shared" si="1"/>
        <v>11665.225538371493</v>
      </c>
    </row>
    <row r="9" spans="1:5" x14ac:dyDescent="0.25">
      <c r="A9" s="1" t="s">
        <v>16</v>
      </c>
      <c r="B9" t="s">
        <v>17</v>
      </c>
      <c r="C9" s="2">
        <v>209.98085896329059</v>
      </c>
      <c r="D9" s="2">
        <f t="shared" si="0"/>
        <v>1469.8660127430342</v>
      </c>
      <c r="E9" s="2">
        <f t="shared" si="1"/>
        <v>6299.4257688987173</v>
      </c>
    </row>
    <row r="10" spans="1:5" x14ac:dyDescent="0.25">
      <c r="A10" s="1" t="s">
        <v>18</v>
      </c>
      <c r="B10" t="s">
        <v>19</v>
      </c>
      <c r="C10" s="2">
        <v>466.24400527209377</v>
      </c>
      <c r="D10" s="2">
        <f t="shared" si="0"/>
        <v>3263.7080369046562</v>
      </c>
      <c r="E10" s="2">
        <f t="shared" si="1"/>
        <v>13987.320158162813</v>
      </c>
    </row>
    <row r="13" spans="1:5" x14ac:dyDescent="0.25">
      <c r="C13" s="2"/>
    </row>
    <row r="14" spans="1:5" x14ac:dyDescent="0.25">
      <c r="B14" t="s">
        <v>20</v>
      </c>
      <c r="C14" s="2">
        <v>30</v>
      </c>
    </row>
    <row r="15" spans="1:5" x14ac:dyDescent="0.25">
      <c r="B15" t="s">
        <v>21</v>
      </c>
      <c r="C15" s="2">
        <v>55</v>
      </c>
    </row>
    <row r="16" spans="1:5" x14ac:dyDescent="0.25">
      <c r="B16" t="s">
        <v>22</v>
      </c>
      <c r="C16" s="2">
        <v>65</v>
      </c>
    </row>
    <row r="17" spans="1:4" x14ac:dyDescent="0.25">
      <c r="B17" t="s">
        <v>23</v>
      </c>
      <c r="C17" s="2">
        <v>0</v>
      </c>
    </row>
    <row r="18" spans="1:4" x14ac:dyDescent="0.25">
      <c r="C18" t="s">
        <v>57</v>
      </c>
    </row>
    <row r="19" spans="1:4" x14ac:dyDescent="0.25">
      <c r="B19" t="s">
        <v>49</v>
      </c>
      <c r="C19" s="2">
        <v>100</v>
      </c>
      <c r="D19" t="s">
        <v>58</v>
      </c>
    </row>
    <row r="20" spans="1:4" x14ac:dyDescent="0.25">
      <c r="B20" t="s">
        <v>50</v>
      </c>
      <c r="C20" s="2">
        <v>15</v>
      </c>
    </row>
    <row r="21" spans="1:4" x14ac:dyDescent="0.25">
      <c r="B21" t="s">
        <v>60</v>
      </c>
      <c r="C21" s="2">
        <v>25</v>
      </c>
    </row>
    <row r="22" spans="1:4" x14ac:dyDescent="0.25">
      <c r="B22" t="s">
        <v>59</v>
      </c>
      <c r="C22" s="2">
        <v>8</v>
      </c>
    </row>
    <row r="23" spans="1:4" x14ac:dyDescent="0.25">
      <c r="B23" t="s">
        <v>61</v>
      </c>
      <c r="C23" s="2">
        <v>0</v>
      </c>
    </row>
    <row r="25" spans="1:4" x14ac:dyDescent="0.25">
      <c r="A25" t="s">
        <v>56</v>
      </c>
    </row>
  </sheetData>
  <sheetProtection algorithmName="SHA-512" hashValue="dJcP1ItmAyEDknWhsQB6KPyXqRuwhLoLhY60eKrpLOkso3p+T3EL8AzE0JOG1KQygZWZjGSJJvwjX+YttwPuLA==" saltValue="+L4YmUs7o/nlOff+YRyU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Rekenmodule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Hoekstra -  de Raad, Maudy</dc:creator>
  <cp:lastModifiedBy>Hoekstra -  de Raad, Maudy</cp:lastModifiedBy>
  <dcterms:created xsi:type="dcterms:W3CDTF">2022-05-02T08:53:18Z</dcterms:created>
  <dcterms:modified xsi:type="dcterms:W3CDTF">2022-08-22T15:31:38Z</dcterms:modified>
</cp:coreProperties>
</file>